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20" yWindow="135" windowWidth="7995" windowHeight="9315" activeTab="4"/>
  </bookViews>
  <sheets>
    <sheet name="Cash Flow" sheetId="1" r:id="rId1"/>
    <sheet name="Balance Sheet" sheetId="2" r:id="rId2"/>
    <sheet name="consolidated" sheetId="6" r:id="rId3"/>
    <sheet name="Operating Statement" sheetId="3" r:id="rId4"/>
    <sheet name="charts" sheetId="5" r:id="rId5"/>
    <sheet name="2013 Budget" sheetId="4" r:id="rId6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6" l="1"/>
  <c r="C2" i="6"/>
  <c r="C3" i="6"/>
  <c r="C4" i="6"/>
  <c r="C5" i="6"/>
  <c r="C6" i="6"/>
  <c r="B16" i="6"/>
  <c r="B25" i="5"/>
  <c r="D17" i="3"/>
  <c r="B20" i="6"/>
  <c r="B24" i="6"/>
  <c r="C13" i="6"/>
  <c r="B26" i="6"/>
  <c r="D6" i="1"/>
  <c r="K21" i="1"/>
  <c r="G7" i="1"/>
  <c r="E25" i="2"/>
  <c r="D12" i="1"/>
  <c r="D18" i="1"/>
  <c r="E11" i="2"/>
  <c r="D9" i="2"/>
  <c r="D15" i="1"/>
  <c r="F14" i="6"/>
  <c r="F8" i="6"/>
  <c r="F15" i="6"/>
  <c r="F4" i="6"/>
  <c r="C11" i="6"/>
  <c r="C12" i="6"/>
  <c r="C14" i="6"/>
  <c r="C15" i="6"/>
  <c r="C16" i="6"/>
  <c r="D9" i="3"/>
  <c r="D13" i="3"/>
  <c r="E13" i="3"/>
  <c r="F13" i="3"/>
  <c r="D23" i="3"/>
  <c r="E23" i="3"/>
  <c r="F23" i="3"/>
  <c r="D25" i="3"/>
  <c r="E25" i="3"/>
  <c r="F25" i="3"/>
  <c r="D27" i="3"/>
  <c r="E27" i="3"/>
  <c r="F27" i="3"/>
  <c r="B10" i="5"/>
  <c r="G22" i="3"/>
  <c r="B34" i="3"/>
  <c r="G21" i="3"/>
  <c r="B33" i="3"/>
  <c r="G17" i="3"/>
  <c r="B32" i="3"/>
  <c r="K4" i="4"/>
  <c r="K12" i="4"/>
  <c r="D22" i="4"/>
  <c r="E19" i="4"/>
  <c r="E3" i="4"/>
  <c r="G12" i="3"/>
  <c r="G13" i="3"/>
  <c r="G5" i="3"/>
  <c r="G7" i="3"/>
  <c r="G8" i="3"/>
  <c r="G9" i="3"/>
  <c r="G26" i="3"/>
  <c r="E10" i="1"/>
  <c r="E22" i="1"/>
  <c r="E28" i="2"/>
  <c r="E22" i="2"/>
  <c r="E30" i="2"/>
  <c r="D28" i="2"/>
  <c r="D18" i="2"/>
  <c r="D27" i="2"/>
  <c r="D21" i="2"/>
  <c r="D19" i="2"/>
  <c r="D16" i="2"/>
  <c r="D10" i="2"/>
  <c r="D5" i="2"/>
  <c r="D6" i="2"/>
  <c r="D26" i="2"/>
  <c r="D25" i="2"/>
  <c r="D7" i="2"/>
  <c r="D22" i="2"/>
  <c r="D17" i="2"/>
  <c r="E26" i="4"/>
  <c r="E27" i="4"/>
  <c r="G23" i="3"/>
  <c r="G27" i="3"/>
  <c r="G25" i="3"/>
  <c r="E24" i="1"/>
</calcChain>
</file>

<file path=xl/sharedStrings.xml><?xml version="1.0" encoding="utf-8"?>
<sst xmlns="http://schemas.openxmlformats.org/spreadsheetml/2006/main" count="179" uniqueCount="139">
  <si>
    <t>Cash Flow Worksheet for Nuru Center</t>
  </si>
  <si>
    <t>Opening Cash</t>
  </si>
  <si>
    <t>Donations</t>
  </si>
  <si>
    <t>Elimu</t>
  </si>
  <si>
    <t>Kikapu</t>
  </si>
  <si>
    <t>Paypal</t>
  </si>
  <si>
    <t>Postage</t>
  </si>
  <si>
    <t>Printing</t>
  </si>
  <si>
    <t>Other</t>
  </si>
  <si>
    <t>Total Disbursements</t>
  </si>
  <si>
    <t>End Cash</t>
  </si>
  <si>
    <t>Balance Sheet for Nuru Center</t>
  </si>
  <si>
    <t>Assets</t>
  </si>
  <si>
    <t>Short Term Assets</t>
  </si>
  <si>
    <t>Cash</t>
  </si>
  <si>
    <t>Pledges Receivable</t>
  </si>
  <si>
    <t>Prepaid Expenses</t>
  </si>
  <si>
    <t>Long Term Assets</t>
  </si>
  <si>
    <t>Investments</t>
  </si>
  <si>
    <t>Fixed Assets</t>
  </si>
  <si>
    <t>Total Assets</t>
  </si>
  <si>
    <t>Liabilities and Net Assets</t>
  </si>
  <si>
    <t>Liabilities</t>
  </si>
  <si>
    <t>Short-term Liabilities</t>
  </si>
  <si>
    <t>Accounts Payable</t>
  </si>
  <si>
    <t>Grants Payable</t>
  </si>
  <si>
    <t>Refundable Advances</t>
  </si>
  <si>
    <t>Lont-term Liabilities</t>
  </si>
  <si>
    <t>Long Term Debt</t>
  </si>
  <si>
    <t>Total Liabilities</t>
  </si>
  <si>
    <t>Net Assets</t>
  </si>
  <si>
    <t>Unrestricted</t>
  </si>
  <si>
    <t>Temporary Restricted</t>
  </si>
  <si>
    <t>Permanent Restricted</t>
  </si>
  <si>
    <t>Total Net Assets</t>
  </si>
  <si>
    <t>Total Liabilities and Net Assets</t>
  </si>
  <si>
    <t>Changes in Unrestricted Net Assets:</t>
  </si>
  <si>
    <t>Permanently Restricted</t>
  </si>
  <si>
    <t>Total</t>
  </si>
  <si>
    <t>Revenues and Gains</t>
  </si>
  <si>
    <t>Public Contributions (net):</t>
  </si>
  <si>
    <t>Program Service Revenue:</t>
  </si>
  <si>
    <t>Investment Income:</t>
  </si>
  <si>
    <t>Net Assets Released from Restriction</t>
  </si>
  <si>
    <t>Total Revenues, Gains, Other Support</t>
  </si>
  <si>
    <t>Expenses:</t>
  </si>
  <si>
    <t>Program Services:</t>
  </si>
  <si>
    <t>General Administration:</t>
  </si>
  <si>
    <t>Fundraising:</t>
  </si>
  <si>
    <t>Total Expenses and Losses:</t>
  </si>
  <si>
    <t>Increase in Net Assets:</t>
  </si>
  <si>
    <t>Net Assets as End of Year:</t>
  </si>
  <si>
    <t>Net Assets as Beginning of Year:</t>
  </si>
  <si>
    <t xml:space="preserve">% </t>
  </si>
  <si>
    <t>Less Expenses</t>
  </si>
  <si>
    <t>Administration</t>
  </si>
  <si>
    <t>Gross Income</t>
  </si>
  <si>
    <t>Total Receipts</t>
  </si>
  <si>
    <t>Receipts</t>
  </si>
  <si>
    <t>Disbursements</t>
  </si>
  <si>
    <t>Special events (Awareness)</t>
  </si>
  <si>
    <t>Elimu Scholaship</t>
  </si>
  <si>
    <t>Kikapu Hoiday Giving</t>
  </si>
  <si>
    <t xml:space="preserve"> </t>
  </si>
  <si>
    <t>Salaries</t>
  </si>
  <si>
    <t>Facility rental</t>
  </si>
  <si>
    <t>Utilities</t>
  </si>
  <si>
    <t>Telephone</t>
  </si>
  <si>
    <t>Web Access</t>
  </si>
  <si>
    <t>Supplies</t>
  </si>
  <si>
    <t>Equipment</t>
  </si>
  <si>
    <t>Professional Fees</t>
  </si>
  <si>
    <t>Travel</t>
  </si>
  <si>
    <t>Training</t>
  </si>
  <si>
    <t>Software</t>
  </si>
  <si>
    <t>General</t>
  </si>
  <si>
    <t>Program</t>
  </si>
  <si>
    <t>Kikapu Holiday Giving</t>
  </si>
  <si>
    <t>100 Meals @25 each</t>
  </si>
  <si>
    <t>Farm (purchase)</t>
  </si>
  <si>
    <t>Farm (running)</t>
  </si>
  <si>
    <t>Fundraising</t>
  </si>
  <si>
    <t>20% of Admin + Program Cost</t>
  </si>
  <si>
    <t>Elimu Scholarships</t>
  </si>
  <si>
    <t>Orphanage Program</t>
  </si>
  <si>
    <t>`</t>
  </si>
  <si>
    <t>Special Event</t>
  </si>
  <si>
    <t>Gala - April</t>
  </si>
  <si>
    <t>Park Event - July</t>
  </si>
  <si>
    <t>Golf - Sept</t>
  </si>
  <si>
    <t>Grants</t>
  </si>
  <si>
    <t>In-Kind Donations</t>
  </si>
  <si>
    <t>Budget</t>
  </si>
  <si>
    <t>Actual</t>
  </si>
  <si>
    <t>printer</t>
  </si>
  <si>
    <t>Mailbox Rental</t>
  </si>
  <si>
    <t>Operating Statement/Statement of Activities for Nuru Center for Year Ending Dec 31,2010</t>
  </si>
  <si>
    <t>2011 Nuru Expense Budget</t>
  </si>
  <si>
    <t>2011 Nuru Income Budget</t>
  </si>
  <si>
    <t>12 Scholarships</t>
  </si>
  <si>
    <t>Fundraising/Marketing</t>
  </si>
  <si>
    <t>Administraton</t>
  </si>
  <si>
    <t>Board</t>
  </si>
  <si>
    <t>Corporate Contributors</t>
  </si>
  <si>
    <t>Total Revenue</t>
  </si>
  <si>
    <t>Total Expenses</t>
  </si>
  <si>
    <t>Cash at Hand</t>
  </si>
  <si>
    <t>ASSETS</t>
  </si>
  <si>
    <t>LIABILITIES</t>
  </si>
  <si>
    <t>EXPENSES</t>
  </si>
  <si>
    <t>PUBLIC SUPPORT AND OTHER REVENUE</t>
  </si>
  <si>
    <t>AdministratIon</t>
  </si>
  <si>
    <t xml:space="preserve">Corporate </t>
  </si>
  <si>
    <t>Public</t>
  </si>
  <si>
    <t>Public Contributions</t>
  </si>
  <si>
    <t>Board Contributions</t>
  </si>
  <si>
    <t>Farm</t>
  </si>
  <si>
    <t>Purchase</t>
  </si>
  <si>
    <t>Farming Capital</t>
  </si>
  <si>
    <t xml:space="preserve">  </t>
  </si>
  <si>
    <t xml:space="preserve"> Total </t>
  </si>
  <si>
    <t>None specified</t>
  </si>
  <si>
    <t>$91.00</t>
  </si>
  <si>
    <t>General Donation</t>
  </si>
  <si>
    <t>$6,048.13</t>
  </si>
  <si>
    <t>Donation was not part of a campaign</t>
  </si>
  <si>
    <t>$10,022.00</t>
  </si>
  <si>
    <t>2012 Elimu Scholarship</t>
  </si>
  <si>
    <t>$3,300.00</t>
  </si>
  <si>
    <t>2011 Elimu Scholarship</t>
  </si>
  <si>
    <t>$725.00</t>
  </si>
  <si>
    <t>2012 Gala</t>
  </si>
  <si>
    <t>$7,813.00</t>
  </si>
  <si>
    <t>2012 Kikapu</t>
  </si>
  <si>
    <t>$1,725.00</t>
  </si>
  <si>
    <t>Totals</t>
  </si>
  <si>
    <t>$29,724.13</t>
  </si>
  <si>
    <t>Nuru Farm</t>
  </si>
  <si>
    <t>Cash at Beginning of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</si>
</sst>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;[Red]&quot;$&quot;#,##0.00"/>
    <numFmt numFmtId="165" formatCode="&quot;$&quot;#,##0.00"/>
    <numFmt numFmtId="166" formatCode="0.0%"/>
  </numFmts>
  <fonts count="1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sz val="8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wrapText="1"/>
    </xf>
    <xf numFmtId="8" fontId="0" fillId="0" borderId="0" xfId="0" applyNumberFormat="1" applyBorder="1"/>
    <xf numFmtId="0" fontId="3" fillId="0" borderId="1" xfId="0" applyFont="1" applyBorder="1" applyAlignment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0" fontId="0" fillId="0" borderId="1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/>
    </xf>
    <xf numFmtId="8" fontId="0" fillId="0" borderId="2" xfId="0" applyNumberFormat="1" applyBorder="1"/>
    <xf numFmtId="0" fontId="0" fillId="0" borderId="3" xfId="0" applyBorder="1"/>
    <xf numFmtId="0" fontId="3" fillId="0" borderId="1" xfId="0" applyFont="1" applyBorder="1"/>
    <xf numFmtId="0" fontId="3" fillId="0" borderId="0" xfId="0" applyFont="1" applyBorder="1"/>
    <xf numFmtId="0" fontId="3" fillId="0" borderId="4" xfId="0" applyFont="1" applyBorder="1"/>
    <xf numFmtId="0" fontId="0" fillId="0" borderId="5" xfId="0" applyBorder="1"/>
    <xf numFmtId="8" fontId="0" fillId="0" borderId="6" xfId="0" applyNumberFormat="1" applyBorder="1"/>
    <xf numFmtId="0" fontId="3" fillId="0" borderId="5" xfId="0" applyFont="1" applyBorder="1"/>
    <xf numFmtId="8" fontId="0" fillId="0" borderId="7" xfId="0" applyNumberFormat="1" applyBorder="1"/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0" fontId="0" fillId="0" borderId="0" xfId="0" applyNumberFormat="1" applyBorder="1"/>
    <xf numFmtId="10" fontId="0" fillId="0" borderId="5" xfId="0" applyNumberFormat="1" applyBorder="1"/>
    <xf numFmtId="8" fontId="3" fillId="0" borderId="8" xfId="0" applyNumberFormat="1" applyFont="1" applyBorder="1"/>
    <xf numFmtId="10" fontId="3" fillId="0" borderId="0" xfId="0" applyNumberFormat="1" applyFont="1" applyBorder="1"/>
    <xf numFmtId="8" fontId="3" fillId="0" borderId="3" xfId="0" applyNumberFormat="1" applyFont="1" applyBorder="1"/>
    <xf numFmtId="8" fontId="0" fillId="0" borderId="9" xfId="0" applyNumberFormat="1" applyBorder="1"/>
    <xf numFmtId="8" fontId="0" fillId="0" borderId="10" xfId="0" applyNumberFormat="1" applyBorder="1"/>
    <xf numFmtId="8" fontId="3" fillId="0" borderId="10" xfId="0" applyNumberFormat="1" applyFont="1" applyBorder="1"/>
    <xf numFmtId="8" fontId="0" fillId="0" borderId="11" xfId="0" applyNumberFormat="1" applyBorder="1"/>
    <xf numFmtId="8" fontId="3" fillId="0" borderId="0" xfId="0" applyNumberFormat="1" applyFont="1" applyBorder="1"/>
    <xf numFmtId="8" fontId="6" fillId="0" borderId="0" xfId="0" applyNumberFormat="1" applyFont="1" applyBorder="1"/>
    <xf numFmtId="8" fontId="0" fillId="0" borderId="3" xfId="0" applyNumberFormat="1" applyBorder="1"/>
    <xf numFmtId="0" fontId="6" fillId="0" borderId="1" xfId="0" applyFont="1" applyBorder="1"/>
    <xf numFmtId="0" fontId="6" fillId="0" borderId="0" xfId="0" applyFont="1" applyBorder="1"/>
    <xf numFmtId="8" fontId="6" fillId="0" borderId="2" xfId="0" applyNumberFormat="1" applyFont="1" applyBorder="1"/>
    <xf numFmtId="8" fontId="0" fillId="0" borderId="12" xfId="0" applyNumberFormat="1" applyBorder="1"/>
    <xf numFmtId="8" fontId="0" fillId="0" borderId="5" xfId="0" applyNumberFormat="1" applyBorder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6" fillId="0" borderId="4" xfId="0" applyFont="1" applyBorder="1"/>
    <xf numFmtId="0" fontId="6" fillId="0" borderId="5" xfId="0" applyFont="1" applyBorder="1"/>
    <xf numFmtId="8" fontId="6" fillId="0" borderId="5" xfId="0" applyNumberFormat="1" applyFont="1" applyBorder="1"/>
    <xf numFmtId="8" fontId="6" fillId="0" borderId="7" xfId="0" applyNumberFormat="1" applyFont="1" applyBorder="1"/>
    <xf numFmtId="0" fontId="4" fillId="0" borderId="4" xfId="0" applyFont="1" applyBorder="1"/>
    <xf numFmtId="0" fontId="4" fillId="0" borderId="5" xfId="0" applyFont="1" applyBorder="1" applyAlignment="1">
      <alignment wrapText="1"/>
    </xf>
    <xf numFmtId="0" fontId="4" fillId="0" borderId="5" xfId="0" applyFont="1" applyBorder="1"/>
    <xf numFmtId="0" fontId="3" fillId="0" borderId="10" xfId="0" applyFont="1" applyBorder="1"/>
    <xf numFmtId="0" fontId="3" fillId="0" borderId="13" xfId="0" applyFont="1" applyBorder="1"/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3" xfId="0" applyBorder="1" applyAlignment="1">
      <alignment horizontal="left"/>
    </xf>
    <xf numFmtId="0" fontId="4" fillId="0" borderId="4" xfId="0" applyFont="1" applyBorder="1" applyAlignment="1">
      <alignment horizontal="center"/>
    </xf>
    <xf numFmtId="8" fontId="4" fillId="0" borderId="5" xfId="0" applyNumberFormat="1" applyFont="1" applyBorder="1"/>
    <xf numFmtId="8" fontId="4" fillId="0" borderId="7" xfId="0" applyNumberFormat="1" applyFont="1" applyBorder="1"/>
    <xf numFmtId="0" fontId="5" fillId="0" borderId="10" xfId="0" applyFont="1" applyBorder="1" applyAlignment="1">
      <alignment wrapText="1"/>
    </xf>
    <xf numFmtId="44" fontId="0" fillId="0" borderId="0" xfId="1" applyFont="1" applyBorder="1"/>
    <xf numFmtId="40" fontId="0" fillId="0" borderId="0" xfId="0" applyNumberFormat="1" applyBorder="1"/>
    <xf numFmtId="40" fontId="0" fillId="0" borderId="0" xfId="0" applyNumberFormat="1"/>
    <xf numFmtId="40" fontId="7" fillId="0" borderId="0" xfId="0" applyNumberFormat="1" applyFont="1" applyFill="1"/>
    <xf numFmtId="8" fontId="0" fillId="0" borderId="0" xfId="0" applyNumberFormat="1"/>
    <xf numFmtId="164" fontId="0" fillId="0" borderId="0" xfId="0" applyNumberFormat="1"/>
    <xf numFmtId="0" fontId="3" fillId="0" borderId="17" xfId="0" applyFont="1" applyBorder="1"/>
    <xf numFmtId="166" fontId="0" fillId="0" borderId="0" xfId="0" applyNumberFormat="1" applyBorder="1"/>
    <xf numFmtId="8" fontId="3" fillId="0" borderId="17" xfId="0" applyNumberFormat="1" applyFont="1" applyBorder="1"/>
    <xf numFmtId="0" fontId="0" fillId="0" borderId="5" xfId="0" applyBorder="1" applyAlignment="1">
      <alignment wrapText="1"/>
    </xf>
    <xf numFmtId="166" fontId="0" fillId="0" borderId="5" xfId="0" applyNumberFormat="1" applyBorder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165" fontId="0" fillId="0" borderId="0" xfId="0" applyNumberFormat="1"/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0" fillId="0" borderId="15" xfId="0" applyBorder="1" applyAlignment="1"/>
    <xf numFmtId="0" fontId="0" fillId="0" borderId="16" xfId="0" applyBorder="1" applyAlignment="1"/>
    <xf numFmtId="0" fontId="4" fillId="2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5" fontId="4" fillId="2" borderId="1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/>
    <xf numFmtId="44" fontId="3" fillId="0" borderId="0" xfId="0" applyNumberFormat="1" applyFont="1" applyBorder="1"/>
    <xf numFmtId="166" fontId="0" fillId="0" borderId="0" xfId="0" applyNumberFormat="1" applyAlignment="1">
      <alignment horizontal="right"/>
    </xf>
  </cellXfs>
  <cellStyles count="44"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b="1" u="sng"/>
              <a:t>EXPENSES</a:t>
            </a:r>
          </a:p>
        </c:rich>
      </c:tx>
      <c:layout>
        <c:manualLayout>
          <c:xMode val="edge"/>
          <c:yMode val="edge"/>
          <c:x val="0.42052660600038222"/>
          <c:y val="0.242517348414788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5656848130409102"/>
          <c:y val="0.31489427130624897"/>
          <c:w val="0.28954433068302099"/>
          <c:h val="0.45957542298749798"/>
        </c:manualLayout>
      </c:layout>
      <c:pieChart>
        <c:varyColors val="1"/>
        <c:ser>
          <c:idx val="0"/>
          <c:order val="0"/>
          <c:tx>
            <c:v>EXPENSES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6"/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0033574665736193"/>
                  <c:y val="7.428636538393321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5.1999578211396641E-2"/>
                  <c:y val="-2.9900866713079594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1945521901153612E-2"/>
                  <c:y val="5.912452985410742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charts!$A$3:$A$5</c:f>
              <c:strCache>
                <c:ptCount val="3"/>
                <c:pt idx="0">
                  <c:v>Program</c:v>
                </c:pt>
                <c:pt idx="1">
                  <c:v>AdministratIon</c:v>
                </c:pt>
                <c:pt idx="2">
                  <c:v>Fundraising</c:v>
                </c:pt>
              </c:strCache>
            </c:strRef>
          </c:cat>
          <c:val>
            <c:numRef>
              <c:f>charts!$B$3:$B$5</c:f>
              <c:numCache>
                <c:formatCode>"$"#,##0.00;[Red]"$"#,##0.00</c:formatCode>
                <c:ptCount val="3"/>
                <c:pt idx="0">
                  <c:v>-38809</c:v>
                </c:pt>
                <c:pt idx="1">
                  <c:v>-1848.41</c:v>
                </c:pt>
                <c:pt idx="2">
                  <c:v>-853.66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b="1" u="sng"/>
              <a:t>Revenue by Donor Category</a:t>
            </a:r>
          </a:p>
        </c:rich>
      </c:tx>
      <c:layout>
        <c:manualLayout>
          <c:xMode val="edge"/>
          <c:yMode val="edge"/>
          <c:x val="0.33603221073098016"/>
          <c:y val="0.2315225609035110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8904141588263813"/>
          <c:y val="0.38535861320224013"/>
          <c:w val="0.224657759649668"/>
          <c:h val="0.3489368952312479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charts!$A$18:$A$20</c:f>
              <c:strCache>
                <c:ptCount val="3"/>
                <c:pt idx="0">
                  <c:v>Board Contributions</c:v>
                </c:pt>
                <c:pt idx="1">
                  <c:v>Public Contributions</c:v>
                </c:pt>
                <c:pt idx="2">
                  <c:v>Corporate Contributors</c:v>
                </c:pt>
              </c:strCache>
            </c:strRef>
          </c:cat>
          <c:val>
            <c:numRef>
              <c:f>charts!$B$18:$B$20</c:f>
              <c:numCache>
                <c:formatCode>General</c:formatCode>
                <c:ptCount val="3"/>
                <c:pt idx="0">
                  <c:v>13445</c:v>
                </c:pt>
                <c:pt idx="1">
                  <c:v>12129.130000000001</c:v>
                </c:pt>
                <c:pt idx="2">
                  <c:v>4150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61304</xdr:colOff>
      <xdr:row>0</xdr:row>
      <xdr:rowOff>156134</xdr:rowOff>
    </xdr:from>
    <xdr:to>
      <xdr:col>18</xdr:col>
      <xdr:colOff>260757</xdr:colOff>
      <xdr:row>22</xdr:row>
      <xdr:rowOff>127007</xdr:rowOff>
    </xdr:to>
    <xdr:grpSp>
      <xdr:nvGrpSpPr>
        <xdr:cNvPr id="1028" name="Group 4"/>
        <xdr:cNvGrpSpPr>
          <a:grpSpLocks/>
        </xdr:cNvGrpSpPr>
      </xdr:nvGrpSpPr>
      <xdr:grpSpPr bwMode="auto">
        <a:xfrm>
          <a:off x="3509354" y="156134"/>
          <a:ext cx="8467153" cy="3561798"/>
          <a:chOff x="382" y="17"/>
          <a:chExt cx="966" cy="365"/>
        </a:xfrm>
      </xdr:grpSpPr>
      <xdr:graphicFrame macro="">
        <xdr:nvGraphicFramePr>
          <xdr:cNvPr id="1026" name="Chart 2"/>
          <xdr:cNvGraphicFramePr>
            <a:graphicFrameLocks noChangeAspect="1"/>
          </xdr:cNvGraphicFramePr>
        </xdr:nvGraphicFramePr>
        <xdr:xfrm>
          <a:off x="382" y="17"/>
          <a:ext cx="497" cy="36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27" name="Chart 3"/>
          <xdr:cNvGraphicFramePr>
            <a:graphicFrameLocks noChangeAspect="1"/>
          </xdr:cNvGraphicFramePr>
        </xdr:nvGraphicFramePr>
        <xdr:xfrm>
          <a:off x="865" y="17"/>
          <a:ext cx="483" cy="36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D3" sqref="D3"/>
    </sheetView>
  </sheetViews>
  <sheetFormatPr defaultColWidth="8.85546875" defaultRowHeight="12.75" x14ac:dyDescent="0.2"/>
  <cols>
    <col min="1" max="1" width="23.42578125" bestFit="1" customWidth="1"/>
    <col min="2" max="2" width="26.140625" customWidth="1"/>
    <col min="3" max="3" width="10.85546875" bestFit="1" customWidth="1"/>
    <col min="4" max="4" width="13.140625" bestFit="1" customWidth="1"/>
    <col min="5" max="5" width="11.28515625" customWidth="1"/>
    <col min="6" max="6" width="10.7109375" bestFit="1" customWidth="1"/>
    <col min="7" max="7" width="10.140625" bestFit="1" customWidth="1"/>
    <col min="8" max="8" width="28.7109375" bestFit="1" customWidth="1"/>
    <col min="9" max="9" width="9.7109375" bestFit="1" customWidth="1"/>
    <col min="11" max="11" width="10.140625" bestFit="1" customWidth="1"/>
  </cols>
  <sheetData>
    <row r="1" spans="1:9" ht="15.75" x14ac:dyDescent="0.25">
      <c r="A1" s="72" t="s">
        <v>0</v>
      </c>
      <c r="B1" s="73"/>
      <c r="C1" s="73"/>
      <c r="D1" s="74"/>
      <c r="E1" s="75"/>
    </row>
    <row r="2" spans="1:9" ht="15.75" x14ac:dyDescent="0.25">
      <c r="A2" s="76">
        <v>2012</v>
      </c>
      <c r="B2" s="77"/>
      <c r="C2" s="77"/>
      <c r="D2" s="77"/>
      <c r="E2" s="78"/>
    </row>
    <row r="3" spans="1:9" x14ac:dyDescent="0.2">
      <c r="A3" s="3" t="s">
        <v>1</v>
      </c>
      <c r="B3" s="4"/>
      <c r="C3" s="5"/>
      <c r="D3" s="58">
        <v>15308.19</v>
      </c>
      <c r="E3" s="6"/>
    </row>
    <row r="4" spans="1:9" x14ac:dyDescent="0.2">
      <c r="A4" s="3" t="s">
        <v>58</v>
      </c>
      <c r="B4" s="4"/>
      <c r="C4" s="5"/>
      <c r="D4" s="5"/>
      <c r="E4" s="6"/>
    </row>
    <row r="5" spans="1:9" x14ac:dyDescent="0.2">
      <c r="A5" s="7"/>
      <c r="B5" s="5" t="s">
        <v>2</v>
      </c>
      <c r="C5" s="5"/>
      <c r="D5" s="2">
        <v>19876.13</v>
      </c>
      <c r="E5" s="6"/>
    </row>
    <row r="6" spans="1:9" x14ac:dyDescent="0.2">
      <c r="A6" s="7"/>
      <c r="B6" s="8" t="s">
        <v>60</v>
      </c>
      <c r="C6" s="5"/>
      <c r="D6" s="2">
        <f>C7+C8</f>
        <v>9848</v>
      </c>
      <c r="E6" s="6"/>
      <c r="F6" s="62"/>
    </row>
    <row r="7" spans="1:9" x14ac:dyDescent="0.2">
      <c r="A7" s="7"/>
      <c r="B7" s="9" t="s">
        <v>56</v>
      </c>
      <c r="C7" s="2">
        <v>12707</v>
      </c>
      <c r="D7" s="2"/>
      <c r="E7" s="6"/>
      <c r="G7" s="62">
        <f>SUM(D5:D6)</f>
        <v>29724.13</v>
      </c>
    </row>
    <row r="8" spans="1:9" x14ac:dyDescent="0.2">
      <c r="A8" s="7"/>
      <c r="B8" s="9" t="s">
        <v>54</v>
      </c>
      <c r="C8" s="2">
        <v>-2859</v>
      </c>
      <c r="D8" s="5"/>
      <c r="E8" s="10"/>
    </row>
    <row r="9" spans="1:9" ht="13.5" thickBot="1" x14ac:dyDescent="0.25">
      <c r="A9" s="7"/>
      <c r="B9" s="5"/>
      <c r="C9" s="5"/>
      <c r="D9" s="2"/>
      <c r="E9" s="11"/>
    </row>
    <row r="10" spans="1:9" x14ac:dyDescent="0.2">
      <c r="A10" s="14" t="s">
        <v>57</v>
      </c>
      <c r="B10" s="17"/>
      <c r="C10" s="15"/>
      <c r="D10" s="15"/>
      <c r="E10" s="18">
        <f>SUM(D3:D9)</f>
        <v>45032.32</v>
      </c>
    </row>
    <row r="11" spans="1:9" x14ac:dyDescent="0.2">
      <c r="A11" s="12" t="s">
        <v>59</v>
      </c>
      <c r="B11" s="5"/>
      <c r="C11" s="5"/>
      <c r="D11" s="2"/>
      <c r="E11" s="6"/>
    </row>
    <row r="12" spans="1:9" x14ac:dyDescent="0.2">
      <c r="A12" s="7"/>
      <c r="B12" s="5" t="s">
        <v>3</v>
      </c>
      <c r="C12" s="5"/>
      <c r="D12" s="59">
        <f>-9459-900</f>
        <v>-10359</v>
      </c>
      <c r="E12" s="10"/>
    </row>
    <row r="13" spans="1:9" x14ac:dyDescent="0.2">
      <c r="A13" s="7"/>
      <c r="B13" s="5" t="s">
        <v>4</v>
      </c>
      <c r="C13" s="5"/>
      <c r="D13" s="60">
        <v>-1800</v>
      </c>
      <c r="E13" s="6"/>
      <c r="H13" t="s">
        <v>119</v>
      </c>
      <c r="I13" t="s">
        <v>120</v>
      </c>
    </row>
    <row r="14" spans="1:9" x14ac:dyDescent="0.2">
      <c r="A14" s="7"/>
      <c r="B14" s="5" t="s">
        <v>5</v>
      </c>
      <c r="C14" s="5"/>
      <c r="D14" s="59">
        <v>0</v>
      </c>
      <c r="E14" s="10"/>
      <c r="F14" s="60"/>
      <c r="H14" t="s">
        <v>121</v>
      </c>
      <c r="I14" t="s">
        <v>122</v>
      </c>
    </row>
    <row r="15" spans="1:9" x14ac:dyDescent="0.2">
      <c r="A15" s="7"/>
      <c r="B15" s="69" t="s">
        <v>116</v>
      </c>
      <c r="C15" s="5"/>
      <c r="D15" s="59">
        <f>SUM(C16:C17)</f>
        <v>-26650</v>
      </c>
      <c r="E15" s="10"/>
      <c r="F15" s="60"/>
      <c r="H15" t="s">
        <v>123</v>
      </c>
      <c r="I15" t="s">
        <v>124</v>
      </c>
    </row>
    <row r="16" spans="1:9" x14ac:dyDescent="0.2">
      <c r="A16" s="7"/>
      <c r="B16" s="70" t="s">
        <v>117</v>
      </c>
      <c r="C16" s="2">
        <v>-24100</v>
      </c>
      <c r="D16" s="59"/>
      <c r="E16" s="10"/>
      <c r="F16" s="60"/>
      <c r="H16" t="s">
        <v>125</v>
      </c>
      <c r="I16" t="s">
        <v>126</v>
      </c>
    </row>
    <row r="17" spans="1:11" x14ac:dyDescent="0.2">
      <c r="A17" s="7"/>
      <c r="B17" s="70" t="s">
        <v>118</v>
      </c>
      <c r="C17" s="2">
        <v>-2550</v>
      </c>
      <c r="D17" s="59"/>
      <c r="E17" s="10"/>
      <c r="F17" s="60"/>
      <c r="H17" t="s">
        <v>127</v>
      </c>
      <c r="I17" t="s">
        <v>128</v>
      </c>
    </row>
    <row r="18" spans="1:11" x14ac:dyDescent="0.2">
      <c r="A18" s="7"/>
      <c r="B18" s="5" t="s">
        <v>100</v>
      </c>
      <c r="C18" s="5"/>
      <c r="D18" s="60">
        <f>-718-135.66</f>
        <v>-853.66</v>
      </c>
      <c r="E18" s="6"/>
      <c r="H18" t="s">
        <v>129</v>
      </c>
      <c r="I18" t="s">
        <v>130</v>
      </c>
    </row>
    <row r="19" spans="1:11" ht="15" x14ac:dyDescent="0.25">
      <c r="A19" s="7"/>
      <c r="B19" s="5" t="s">
        <v>55</v>
      </c>
      <c r="C19" s="5"/>
      <c r="D19" s="61">
        <v>-1848.81</v>
      </c>
      <c r="E19" s="6"/>
      <c r="H19" t="s">
        <v>131</v>
      </c>
      <c r="I19" t="s">
        <v>132</v>
      </c>
    </row>
    <row r="20" spans="1:11" x14ac:dyDescent="0.2">
      <c r="A20" s="7"/>
      <c r="B20" s="5"/>
      <c r="C20" s="5"/>
      <c r="D20" s="59">
        <v>0</v>
      </c>
      <c r="E20" s="6"/>
      <c r="H20" t="s">
        <v>133</v>
      </c>
      <c r="I20" t="s">
        <v>134</v>
      </c>
    </row>
    <row r="21" spans="1:11" ht="13.5" thickBot="1" x14ac:dyDescent="0.25">
      <c r="A21" s="7"/>
      <c r="B21" s="13"/>
      <c r="C21" s="5"/>
      <c r="D21" s="5"/>
      <c r="E21" s="11"/>
      <c r="H21" t="s">
        <v>135</v>
      </c>
      <c r="I21" t="s">
        <v>136</v>
      </c>
      <c r="K21" s="62">
        <f>I21-D6</f>
        <v>19876.13</v>
      </c>
    </row>
    <row r="22" spans="1:11" x14ac:dyDescent="0.2">
      <c r="A22" s="14" t="s">
        <v>9</v>
      </c>
      <c r="B22" s="15"/>
      <c r="C22" s="15"/>
      <c r="D22" s="15"/>
      <c r="E22" s="18">
        <f>SUM(D12:D20)</f>
        <v>-41511.47</v>
      </c>
    </row>
    <row r="23" spans="1:11" x14ac:dyDescent="0.2">
      <c r="A23" s="12"/>
      <c r="B23" s="5"/>
      <c r="C23" s="5"/>
      <c r="D23" s="5"/>
      <c r="E23" s="6"/>
    </row>
    <row r="24" spans="1:11" x14ac:dyDescent="0.2">
      <c r="A24" s="14" t="s">
        <v>10</v>
      </c>
      <c r="B24" s="15"/>
      <c r="C24" s="15"/>
      <c r="D24" s="15"/>
      <c r="E24" s="16">
        <f>E10+E22</f>
        <v>3520.8499999999985</v>
      </c>
    </row>
    <row r="29" spans="1:11" x14ac:dyDescent="0.2">
      <c r="H29">
        <v>1530</v>
      </c>
    </row>
  </sheetData>
  <mergeCells count="2">
    <mergeCell ref="A1:E1"/>
    <mergeCell ref="A2:E2"/>
  </mergeCells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E17" sqref="E17"/>
    </sheetView>
  </sheetViews>
  <sheetFormatPr defaultColWidth="8.85546875" defaultRowHeight="12.75" x14ac:dyDescent="0.2"/>
  <cols>
    <col min="1" max="1" width="29.28515625" bestFit="1" customWidth="1"/>
    <col min="2" max="2" width="19.28515625" bestFit="1" customWidth="1"/>
    <col min="3" max="3" width="15" bestFit="1" customWidth="1"/>
    <col min="5" max="5" width="11.42578125" bestFit="1" customWidth="1"/>
  </cols>
  <sheetData>
    <row r="1" spans="1:5" ht="15.75" x14ac:dyDescent="0.25">
      <c r="A1" s="72" t="s">
        <v>11</v>
      </c>
      <c r="B1" s="82"/>
      <c r="C1" s="82"/>
      <c r="D1" s="82"/>
      <c r="E1" s="83"/>
    </row>
    <row r="2" spans="1:5" ht="15.75" x14ac:dyDescent="0.25">
      <c r="A2" s="79">
        <v>41274</v>
      </c>
      <c r="B2" s="80"/>
      <c r="C2" s="80"/>
      <c r="D2" s="80"/>
      <c r="E2" s="81"/>
    </row>
    <row r="3" spans="1:5" x14ac:dyDescent="0.2">
      <c r="A3" s="12" t="s">
        <v>12</v>
      </c>
      <c r="B3" s="5"/>
      <c r="C3" s="5"/>
      <c r="D3" s="19" t="s">
        <v>53</v>
      </c>
      <c r="E3" s="20"/>
    </row>
    <row r="4" spans="1:5" x14ac:dyDescent="0.2">
      <c r="A4" s="12" t="s">
        <v>13</v>
      </c>
      <c r="B4" s="5"/>
      <c r="C4" s="5"/>
      <c r="D4" s="21"/>
      <c r="E4" s="10"/>
    </row>
    <row r="5" spans="1:5" x14ac:dyDescent="0.2">
      <c r="A5" s="12"/>
      <c r="B5" s="5" t="s">
        <v>14</v>
      </c>
      <c r="C5" s="5"/>
      <c r="D5" s="21">
        <f>E5/E11</f>
        <v>0.53993727811558301</v>
      </c>
      <c r="E5" s="10">
        <v>3520.85</v>
      </c>
    </row>
    <row r="6" spans="1:5" x14ac:dyDescent="0.2">
      <c r="A6" s="12"/>
      <c r="B6" s="5" t="s">
        <v>15</v>
      </c>
      <c r="C6" s="5"/>
      <c r="D6" s="21">
        <f>E6/E11</f>
        <v>0.46006272188441688</v>
      </c>
      <c r="E6" s="10">
        <v>3000</v>
      </c>
    </row>
    <row r="7" spans="1:5" x14ac:dyDescent="0.2">
      <c r="A7" s="12"/>
      <c r="B7" s="5" t="s">
        <v>16</v>
      </c>
      <c r="C7" s="5"/>
      <c r="D7" s="21">
        <f>E7/E11</f>
        <v>0</v>
      </c>
      <c r="E7" s="10"/>
    </row>
    <row r="8" spans="1:5" x14ac:dyDescent="0.2">
      <c r="A8" s="12" t="s">
        <v>17</v>
      </c>
      <c r="B8" s="5"/>
      <c r="C8" s="5"/>
      <c r="D8" s="21"/>
      <c r="E8" s="10"/>
    </row>
    <row r="9" spans="1:5" x14ac:dyDescent="0.2">
      <c r="A9" s="12"/>
      <c r="B9" s="5" t="s">
        <v>18</v>
      </c>
      <c r="C9" s="5"/>
      <c r="D9" s="21">
        <f>E9/E11</f>
        <v>0</v>
      </c>
      <c r="E9" s="10"/>
    </row>
    <row r="10" spans="1:5" x14ac:dyDescent="0.2">
      <c r="A10" s="14"/>
      <c r="B10" s="15" t="s">
        <v>19</v>
      </c>
      <c r="C10" s="15"/>
      <c r="D10" s="22">
        <f>E10/E11</f>
        <v>0</v>
      </c>
      <c r="E10" s="18"/>
    </row>
    <row r="11" spans="1:5" ht="13.5" thickBot="1" x14ac:dyDescent="0.25">
      <c r="A11" s="12"/>
      <c r="B11" s="5"/>
      <c r="C11" s="13" t="s">
        <v>20</v>
      </c>
      <c r="D11" s="21"/>
      <c r="E11" s="23">
        <f>SUM(E5:E10)</f>
        <v>6520.85</v>
      </c>
    </row>
    <row r="12" spans="1:5" x14ac:dyDescent="0.2">
      <c r="A12" s="12"/>
      <c r="B12" s="5"/>
      <c r="C12" s="5"/>
      <c r="D12" s="21"/>
      <c r="E12" s="10"/>
    </row>
    <row r="13" spans="1:5" x14ac:dyDescent="0.2">
      <c r="A13" s="12" t="s">
        <v>21</v>
      </c>
      <c r="B13" s="5"/>
      <c r="C13" s="5"/>
      <c r="D13" s="21"/>
      <c r="E13" s="10"/>
    </row>
    <row r="14" spans="1:5" x14ac:dyDescent="0.2">
      <c r="A14" s="12" t="s">
        <v>22</v>
      </c>
      <c r="B14" s="5"/>
      <c r="C14" s="5"/>
      <c r="D14" s="21"/>
      <c r="E14" s="10"/>
    </row>
    <row r="15" spans="1:5" x14ac:dyDescent="0.2">
      <c r="A15" s="12" t="s">
        <v>23</v>
      </c>
      <c r="B15" s="5"/>
      <c r="C15" s="5"/>
      <c r="D15" s="21"/>
      <c r="E15" s="10"/>
    </row>
    <row r="16" spans="1:5" x14ac:dyDescent="0.2">
      <c r="A16" s="12"/>
      <c r="B16" s="5" t="s">
        <v>24</v>
      </c>
      <c r="C16" s="5"/>
      <c r="D16" s="21">
        <f>E16/E22</f>
        <v>0</v>
      </c>
      <c r="E16" s="10"/>
    </row>
    <row r="17" spans="1:5" x14ac:dyDescent="0.2">
      <c r="A17" s="12"/>
      <c r="B17" s="5" t="s">
        <v>3</v>
      </c>
      <c r="C17" s="5"/>
      <c r="D17" s="21">
        <f>E17/E22</f>
        <v>1</v>
      </c>
      <c r="E17" s="10">
        <v>2700</v>
      </c>
    </row>
    <row r="18" spans="1:5" x14ac:dyDescent="0.2">
      <c r="A18" s="12"/>
      <c r="B18" s="5" t="s">
        <v>25</v>
      </c>
      <c r="C18" s="5"/>
      <c r="D18" s="21">
        <f>E18/E22</f>
        <v>0</v>
      </c>
      <c r="E18" s="10"/>
    </row>
    <row r="19" spans="1:5" x14ac:dyDescent="0.2">
      <c r="A19" s="12"/>
      <c r="B19" s="5" t="s">
        <v>26</v>
      </c>
      <c r="C19" s="5"/>
      <c r="D19" s="21">
        <f>E19/E22</f>
        <v>0</v>
      </c>
      <c r="E19" s="10"/>
    </row>
    <row r="20" spans="1:5" x14ac:dyDescent="0.2">
      <c r="A20" s="12" t="s">
        <v>27</v>
      </c>
      <c r="B20" s="5"/>
      <c r="C20" s="5"/>
      <c r="D20" s="21"/>
      <c r="E20" s="10"/>
    </row>
    <row r="21" spans="1:5" x14ac:dyDescent="0.2">
      <c r="A21" s="14"/>
      <c r="B21" s="15" t="s">
        <v>28</v>
      </c>
      <c r="C21" s="15"/>
      <c r="D21" s="22">
        <f>E21/E22</f>
        <v>0</v>
      </c>
      <c r="E21" s="18">
        <v>0</v>
      </c>
    </row>
    <row r="22" spans="1:5" ht="13.5" thickBot="1" x14ac:dyDescent="0.25">
      <c r="A22" s="12"/>
      <c r="B22" s="5"/>
      <c r="C22" s="13" t="s">
        <v>29</v>
      </c>
      <c r="D22" s="24">
        <f>E22/E30</f>
        <v>0.29281465374667193</v>
      </c>
      <c r="E22" s="23">
        <f>SUM(E16:E21)</f>
        <v>2700</v>
      </c>
    </row>
    <row r="23" spans="1:5" x14ac:dyDescent="0.2">
      <c r="A23" s="12"/>
      <c r="B23" s="5"/>
      <c r="C23" s="5"/>
      <c r="D23" s="21"/>
      <c r="E23" s="10"/>
    </row>
    <row r="24" spans="1:5" x14ac:dyDescent="0.2">
      <c r="A24" s="12" t="s">
        <v>30</v>
      </c>
      <c r="B24" s="5"/>
      <c r="C24" s="5"/>
      <c r="D24" s="21"/>
      <c r="E24" s="10"/>
    </row>
    <row r="25" spans="1:5" x14ac:dyDescent="0.2">
      <c r="A25" s="12"/>
      <c r="B25" s="5" t="s">
        <v>31</v>
      </c>
      <c r="C25" s="5"/>
      <c r="D25" s="21">
        <f>E25/E28</f>
        <v>0.53993727811558301</v>
      </c>
      <c r="E25" s="10">
        <f>E5</f>
        <v>3520.85</v>
      </c>
    </row>
    <row r="26" spans="1:5" x14ac:dyDescent="0.2">
      <c r="A26" s="12"/>
      <c r="B26" s="5" t="s">
        <v>32</v>
      </c>
      <c r="C26" s="5"/>
      <c r="D26" s="21">
        <f>E26/E28</f>
        <v>0.46006272188441688</v>
      </c>
      <c r="E26" s="10">
        <v>3000</v>
      </c>
    </row>
    <row r="27" spans="1:5" x14ac:dyDescent="0.2">
      <c r="A27" s="14"/>
      <c r="B27" s="15" t="s">
        <v>33</v>
      </c>
      <c r="C27" s="15"/>
      <c r="D27" s="22">
        <f>E27/E28</f>
        <v>0</v>
      </c>
      <c r="E27" s="18">
        <v>0</v>
      </c>
    </row>
    <row r="28" spans="1:5" ht="13.5" thickBot="1" x14ac:dyDescent="0.25">
      <c r="A28" s="12"/>
      <c r="B28" s="5"/>
      <c r="C28" s="13" t="s">
        <v>34</v>
      </c>
      <c r="D28" s="24">
        <f>E28/E30</f>
        <v>0.70718534625332807</v>
      </c>
      <c r="E28" s="25">
        <f>SUM(E25:E27)</f>
        <v>6520.85</v>
      </c>
    </row>
    <row r="29" spans="1:5" x14ac:dyDescent="0.2">
      <c r="A29" s="7"/>
      <c r="B29" s="5"/>
      <c r="C29" s="5"/>
      <c r="D29" s="21"/>
      <c r="E29" s="6"/>
    </row>
    <row r="30" spans="1:5" ht="13.5" thickBot="1" x14ac:dyDescent="0.25">
      <c r="A30" s="14" t="s">
        <v>35</v>
      </c>
      <c r="B30" s="15"/>
      <c r="C30" s="15"/>
      <c r="D30" s="15"/>
      <c r="E30" s="26">
        <f>E28+E22</f>
        <v>9220.85</v>
      </c>
    </row>
    <row r="31" spans="1:5" ht="13.5" thickTop="1" x14ac:dyDescent="0.2"/>
    <row r="39" spans="9:9" x14ac:dyDescent="0.2">
      <c r="I39" t="s">
        <v>63</v>
      </c>
    </row>
  </sheetData>
  <mergeCells count="2">
    <mergeCell ref="A2:E2"/>
    <mergeCell ref="A1:E1"/>
  </mergeCells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E26" sqref="E26"/>
    </sheetView>
  </sheetViews>
  <sheetFormatPr defaultColWidth="8.85546875" defaultRowHeight="12.75" x14ac:dyDescent="0.2"/>
  <cols>
    <col min="1" max="1" width="28.28515625" customWidth="1"/>
    <col min="2" max="2" width="14.5703125" customWidth="1"/>
    <col min="3" max="3" width="9.28515625" customWidth="1"/>
    <col min="4" max="4" width="7.42578125" customWidth="1"/>
    <col min="5" max="5" width="42.28515625" customWidth="1"/>
    <col min="6" max="6" width="10.7109375" bestFit="1" customWidth="1"/>
    <col min="7" max="7" width="31" customWidth="1"/>
    <col min="8" max="8" width="10.7109375" bestFit="1" customWidth="1"/>
  </cols>
  <sheetData>
    <row r="1" spans="1:6" x14ac:dyDescent="0.2">
      <c r="A1" s="87" t="s">
        <v>110</v>
      </c>
      <c r="B1" s="88"/>
      <c r="C1" s="88"/>
      <c r="E1" s="13" t="s">
        <v>107</v>
      </c>
      <c r="F1" s="2"/>
    </row>
    <row r="2" spans="1:6" x14ac:dyDescent="0.2">
      <c r="A2" s="89" t="s">
        <v>138</v>
      </c>
      <c r="B2" s="2">
        <v>15308.19</v>
      </c>
      <c r="C2" s="91">
        <f>B2/B6</f>
        <v>0.33993784908261443</v>
      </c>
      <c r="E2" s="5" t="s">
        <v>106</v>
      </c>
      <c r="F2" s="2">
        <v>3520.85</v>
      </c>
    </row>
    <row r="3" spans="1:6" x14ac:dyDescent="0.2">
      <c r="A3" s="5" t="s">
        <v>40</v>
      </c>
      <c r="B3" s="2">
        <v>18151.13</v>
      </c>
      <c r="C3" s="65">
        <f>B3/B6</f>
        <v>0.40306895136648524</v>
      </c>
      <c r="E3" s="15" t="s">
        <v>15</v>
      </c>
      <c r="F3" s="37">
        <v>3000</v>
      </c>
    </row>
    <row r="4" spans="1:6" x14ac:dyDescent="0.2">
      <c r="A4" s="5" t="s">
        <v>77</v>
      </c>
      <c r="B4" s="2">
        <v>1725</v>
      </c>
      <c r="C4" s="65">
        <f>B4/B6</f>
        <v>3.8305821241277377E-2</v>
      </c>
      <c r="E4" s="13" t="s">
        <v>20</v>
      </c>
      <c r="F4" s="30">
        <f>SUM(F2:F3)</f>
        <v>6520.85</v>
      </c>
    </row>
    <row r="5" spans="1:6" x14ac:dyDescent="0.2">
      <c r="A5" s="67" t="s">
        <v>60</v>
      </c>
      <c r="B5" s="37">
        <v>9848</v>
      </c>
      <c r="C5" s="68">
        <f>B5/B6</f>
        <v>0.21868737830962295</v>
      </c>
      <c r="E5" s="5"/>
      <c r="F5" s="2"/>
    </row>
    <row r="6" spans="1:6" ht="15" x14ac:dyDescent="0.25">
      <c r="A6" s="34" t="s">
        <v>104</v>
      </c>
      <c r="B6" s="90">
        <f>SUM(B2:B5)</f>
        <v>45032.32</v>
      </c>
      <c r="C6" s="65">
        <f>SUM(C2:C5)</f>
        <v>1</v>
      </c>
      <c r="E6" s="13" t="s">
        <v>108</v>
      </c>
      <c r="F6" s="2"/>
    </row>
    <row r="7" spans="1:6" x14ac:dyDescent="0.2">
      <c r="A7" s="5"/>
      <c r="B7" s="2"/>
      <c r="C7" s="5"/>
      <c r="E7" s="15" t="s">
        <v>3</v>
      </c>
      <c r="F7" s="37">
        <v>2700</v>
      </c>
    </row>
    <row r="8" spans="1:6" x14ac:dyDescent="0.2">
      <c r="A8" s="5"/>
      <c r="B8" s="2"/>
      <c r="C8" s="5"/>
      <c r="E8" s="13" t="s">
        <v>29</v>
      </c>
      <c r="F8" s="30">
        <f>SUM(F7:F7)</f>
        <v>2700</v>
      </c>
    </row>
    <row r="9" spans="1:6" x14ac:dyDescent="0.2">
      <c r="A9" s="13" t="s">
        <v>109</v>
      </c>
      <c r="B9" s="2"/>
      <c r="C9" s="5"/>
      <c r="E9" s="5"/>
      <c r="F9" s="2"/>
    </row>
    <row r="10" spans="1:6" x14ac:dyDescent="0.2">
      <c r="A10" s="5" t="s">
        <v>46</v>
      </c>
      <c r="B10" s="2"/>
      <c r="C10" s="5"/>
      <c r="E10" s="13" t="s">
        <v>30</v>
      </c>
      <c r="F10" s="2"/>
    </row>
    <row r="11" spans="1:6" x14ac:dyDescent="0.2">
      <c r="A11" s="9" t="s">
        <v>61</v>
      </c>
      <c r="B11" s="2">
        <v>-10359</v>
      </c>
      <c r="C11" s="65">
        <f>B11/B16</f>
        <v>0.24954789168286912</v>
      </c>
      <c r="E11" s="5" t="s">
        <v>31</v>
      </c>
      <c r="F11" s="2">
        <v>3520.85</v>
      </c>
    </row>
    <row r="12" spans="1:6" x14ac:dyDescent="0.2">
      <c r="A12" s="9" t="s">
        <v>62</v>
      </c>
      <c r="B12" s="2">
        <v>-1800</v>
      </c>
      <c r="C12" s="65">
        <f>B12/B16</f>
        <v>4.3361927312401238E-2</v>
      </c>
      <c r="E12" s="5" t="s">
        <v>32</v>
      </c>
      <c r="F12" s="2">
        <v>3000</v>
      </c>
    </row>
    <row r="13" spans="1:6" x14ac:dyDescent="0.2">
      <c r="A13" s="9" t="s">
        <v>137</v>
      </c>
      <c r="B13" s="2">
        <v>-26650</v>
      </c>
      <c r="C13" s="65">
        <f>B13/B16</f>
        <v>0.64199742381971836</v>
      </c>
      <c r="E13" s="15" t="s">
        <v>33</v>
      </c>
      <c r="F13" s="37">
        <v>0</v>
      </c>
    </row>
    <row r="14" spans="1:6" x14ac:dyDescent="0.2">
      <c r="A14" s="5" t="s">
        <v>47</v>
      </c>
      <c r="B14" s="2">
        <v>-1848.41</v>
      </c>
      <c r="C14" s="65">
        <f>B14/B16</f>
        <v>4.4528122257508657E-2</v>
      </c>
      <c r="E14" s="64" t="s">
        <v>34</v>
      </c>
      <c r="F14" s="66">
        <f>SUM(F11:F13)</f>
        <v>6520.85</v>
      </c>
    </row>
    <row r="15" spans="1:6" x14ac:dyDescent="0.2">
      <c r="A15" s="15" t="s">
        <v>48</v>
      </c>
      <c r="B15" s="37">
        <v>-853.66</v>
      </c>
      <c r="C15" s="68">
        <f>B15/B16</f>
        <v>2.0564634927502465E-2</v>
      </c>
      <c r="E15" s="13" t="s">
        <v>35</v>
      </c>
      <c r="F15" s="2">
        <f>F14+F8</f>
        <v>9220.85</v>
      </c>
    </row>
    <row r="16" spans="1:6" ht="15" x14ac:dyDescent="0.25">
      <c r="A16" s="34" t="s">
        <v>105</v>
      </c>
      <c r="B16" s="30">
        <f>SUM(B11:B15)</f>
        <v>-41511.070000000007</v>
      </c>
      <c r="C16" s="65">
        <f>SUM(C11:C15)</f>
        <v>0.99999999999999989</v>
      </c>
    </row>
    <row r="17" spans="1:3" x14ac:dyDescent="0.2">
      <c r="A17" s="5"/>
      <c r="B17" s="2"/>
      <c r="C17" s="5"/>
    </row>
    <row r="18" spans="1:3" ht="15" x14ac:dyDescent="0.25">
      <c r="A18" s="34" t="s">
        <v>50</v>
      </c>
      <c r="B18" s="2">
        <v>-11787.34</v>
      </c>
      <c r="C18" s="5"/>
    </row>
    <row r="19" spans="1:3" x14ac:dyDescent="0.2">
      <c r="A19" s="5" t="s">
        <v>52</v>
      </c>
      <c r="B19" s="2">
        <v>15308.19</v>
      </c>
      <c r="C19" s="5"/>
    </row>
    <row r="20" spans="1:3" ht="15" x14ac:dyDescent="0.25">
      <c r="A20" s="34" t="s">
        <v>51</v>
      </c>
      <c r="B20" s="2">
        <f>SUM(B18:B19)</f>
        <v>3520.8500000000004</v>
      </c>
      <c r="C20" s="5"/>
    </row>
    <row r="24" spans="1:3" x14ac:dyDescent="0.2">
      <c r="B24" s="71">
        <f>B20-B19</f>
        <v>-11787.34</v>
      </c>
    </row>
    <row r="26" spans="1:3" x14ac:dyDescent="0.2">
      <c r="B26" s="71">
        <f>B3-B4</f>
        <v>16426.13</v>
      </c>
    </row>
  </sheetData>
  <mergeCells count="1">
    <mergeCell ref="A1:C1"/>
  </mergeCells>
  <phoneticPr fontId="8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E25" sqref="E25"/>
    </sheetView>
  </sheetViews>
  <sheetFormatPr defaultColWidth="8.85546875" defaultRowHeight="12.75" x14ac:dyDescent="0.2"/>
  <cols>
    <col min="1" max="1" width="18.85546875" customWidth="1"/>
    <col min="2" max="2" width="23.140625" bestFit="1" customWidth="1"/>
    <col min="3" max="3" width="13.140625" customWidth="1"/>
    <col min="4" max="4" width="12.7109375" bestFit="1" customWidth="1"/>
    <col min="5" max="5" width="12.140625" bestFit="1" customWidth="1"/>
    <col min="6" max="6" width="12.7109375" customWidth="1"/>
    <col min="7" max="7" width="12.7109375" bestFit="1" customWidth="1"/>
    <col min="9" max="9" width="22.42578125" customWidth="1"/>
  </cols>
  <sheetData>
    <row r="1" spans="1:7" ht="15.75" x14ac:dyDescent="0.25">
      <c r="A1" s="72" t="s">
        <v>96</v>
      </c>
      <c r="B1" s="73"/>
      <c r="C1" s="73"/>
      <c r="D1" s="73"/>
      <c r="E1" s="73"/>
      <c r="F1" s="73"/>
      <c r="G1" s="84"/>
    </row>
    <row r="2" spans="1:7" x14ac:dyDescent="0.2">
      <c r="A2" s="7"/>
      <c r="B2" s="5"/>
      <c r="C2" s="5"/>
      <c r="D2" s="5"/>
      <c r="E2" s="5"/>
      <c r="F2" s="5"/>
      <c r="G2" s="6"/>
    </row>
    <row r="3" spans="1:7" ht="25.5" x14ac:dyDescent="0.2">
      <c r="A3" s="7" t="s">
        <v>36</v>
      </c>
      <c r="B3" s="5"/>
      <c r="C3" s="5"/>
      <c r="D3" s="19" t="s">
        <v>31</v>
      </c>
      <c r="E3" s="39" t="s">
        <v>32</v>
      </c>
      <c r="F3" s="39" t="s">
        <v>37</v>
      </c>
      <c r="G3" s="20" t="s">
        <v>38</v>
      </c>
    </row>
    <row r="4" spans="1:7" x14ac:dyDescent="0.2">
      <c r="A4" s="7" t="s">
        <v>39</v>
      </c>
      <c r="B4" s="5"/>
      <c r="C4" s="2"/>
      <c r="D4" s="2"/>
      <c r="E4" s="2"/>
      <c r="F4" s="2"/>
      <c r="G4" s="10"/>
    </row>
    <row r="5" spans="1:7" x14ac:dyDescent="0.2">
      <c r="A5" s="7"/>
      <c r="B5" s="5" t="s">
        <v>40</v>
      </c>
      <c r="C5" s="2"/>
      <c r="D5" s="2">
        <v>18151.13</v>
      </c>
      <c r="E5" s="2">
        <v>0</v>
      </c>
      <c r="F5" s="2">
        <v>0</v>
      </c>
      <c r="G5" s="10">
        <f>SUM(D5:F5)</f>
        <v>18151.13</v>
      </c>
    </row>
    <row r="6" spans="1:7" x14ac:dyDescent="0.2">
      <c r="A6" s="7"/>
      <c r="B6" s="5" t="s">
        <v>77</v>
      </c>
      <c r="C6" s="2"/>
      <c r="D6" s="60">
        <v>1725</v>
      </c>
      <c r="E6" s="2">
        <v>0</v>
      </c>
      <c r="F6" s="2">
        <v>0</v>
      </c>
      <c r="G6" s="10">
        <v>2435</v>
      </c>
    </row>
    <row r="7" spans="1:7" x14ac:dyDescent="0.2">
      <c r="A7" s="7"/>
      <c r="B7" s="5" t="s">
        <v>41</v>
      </c>
      <c r="C7" s="2"/>
      <c r="D7" s="2">
        <v>0</v>
      </c>
      <c r="E7" s="2">
        <v>0</v>
      </c>
      <c r="F7" s="2">
        <v>0</v>
      </c>
      <c r="G7" s="10">
        <f>SUM(D7:F7)</f>
        <v>0</v>
      </c>
    </row>
    <row r="8" spans="1:7" x14ac:dyDescent="0.2">
      <c r="A8" s="7"/>
      <c r="B8" s="5" t="s">
        <v>42</v>
      </c>
      <c r="C8" s="2"/>
      <c r="D8" s="2">
        <v>0</v>
      </c>
      <c r="E8" s="2">
        <v>0</v>
      </c>
      <c r="F8" s="2">
        <v>0</v>
      </c>
      <c r="G8" s="10">
        <f>SUM(D8:F8)</f>
        <v>0</v>
      </c>
    </row>
    <row r="9" spans="1:7" ht="25.5" x14ac:dyDescent="0.2">
      <c r="A9" s="7"/>
      <c r="B9" s="8" t="s">
        <v>60</v>
      </c>
      <c r="C9" s="2"/>
      <c r="D9" s="2">
        <f>C10+C11</f>
        <v>9848</v>
      </c>
      <c r="E9" s="2"/>
      <c r="F9" s="2"/>
      <c r="G9" s="10">
        <f>SUM(D9:F9)</f>
        <v>9848</v>
      </c>
    </row>
    <row r="10" spans="1:7" x14ac:dyDescent="0.2">
      <c r="A10" s="7"/>
      <c r="B10" s="9" t="s">
        <v>56</v>
      </c>
      <c r="C10" s="2">
        <v>12707</v>
      </c>
      <c r="D10" s="2"/>
      <c r="E10" s="2"/>
      <c r="F10" s="2"/>
      <c r="G10" s="10"/>
    </row>
    <row r="11" spans="1:7" x14ac:dyDescent="0.2">
      <c r="A11" s="7"/>
      <c r="B11" s="9" t="s">
        <v>54</v>
      </c>
      <c r="C11" s="2">
        <v>-2859</v>
      </c>
      <c r="D11" s="2"/>
      <c r="E11" s="2"/>
      <c r="F11" s="2"/>
      <c r="G11" s="10"/>
    </row>
    <row r="12" spans="1:7" ht="13.5" thickBot="1" x14ac:dyDescent="0.25">
      <c r="A12" s="7"/>
      <c r="B12" s="5" t="s">
        <v>43</v>
      </c>
      <c r="C12" s="2"/>
      <c r="D12" s="27">
        <v>0</v>
      </c>
      <c r="E12" s="27">
        <v>0</v>
      </c>
      <c r="F12" s="27">
        <v>0</v>
      </c>
      <c r="G12" s="32">
        <f>SUM(D12:F12)</f>
        <v>0</v>
      </c>
    </row>
    <row r="13" spans="1:7" ht="15" x14ac:dyDescent="0.25">
      <c r="A13" s="33" t="s">
        <v>44</v>
      </c>
      <c r="B13" s="34"/>
      <c r="C13" s="31"/>
      <c r="D13" s="31">
        <f>SUM(D5:D12)</f>
        <v>29724.13</v>
      </c>
      <c r="E13" s="31">
        <f>SUM(E5:E12)</f>
        <v>0</v>
      </c>
      <c r="F13" s="31">
        <f>SUM(F5:F12)</f>
        <v>0</v>
      </c>
      <c r="G13" s="35">
        <f>SUM(D13:F13)</f>
        <v>29724.13</v>
      </c>
    </row>
    <row r="14" spans="1:7" x14ac:dyDescent="0.2">
      <c r="A14" s="7"/>
      <c r="B14" s="5"/>
      <c r="C14" s="2"/>
      <c r="D14" s="2"/>
      <c r="E14" s="2"/>
      <c r="F14" s="2"/>
      <c r="G14" s="10"/>
    </row>
    <row r="15" spans="1:7" x14ac:dyDescent="0.2">
      <c r="A15" s="7"/>
      <c r="B15" s="5"/>
      <c r="C15" s="2"/>
      <c r="D15" s="2"/>
      <c r="E15" s="2"/>
      <c r="F15" s="2"/>
      <c r="G15" s="10"/>
    </row>
    <row r="16" spans="1:7" x14ac:dyDescent="0.2">
      <c r="A16" s="7" t="s">
        <v>45</v>
      </c>
      <c r="B16" s="5"/>
      <c r="C16" s="2"/>
      <c r="D16" s="2"/>
      <c r="E16" s="2"/>
      <c r="F16" s="2"/>
      <c r="G16" s="10"/>
    </row>
    <row r="17" spans="1:7" x14ac:dyDescent="0.2">
      <c r="A17" s="7"/>
      <c r="B17" s="5" t="s">
        <v>46</v>
      </c>
      <c r="C17" s="2"/>
      <c r="D17" s="2">
        <f>SUM(C18:C20)</f>
        <v>-38809</v>
      </c>
      <c r="E17" s="2"/>
      <c r="F17" s="2"/>
      <c r="G17" s="10">
        <f>SUM(D17:F17)</f>
        <v>-38809</v>
      </c>
    </row>
    <row r="18" spans="1:7" x14ac:dyDescent="0.2">
      <c r="A18" s="7"/>
      <c r="B18" s="9" t="s">
        <v>61</v>
      </c>
      <c r="C18" s="2">
        <v>-10359</v>
      </c>
      <c r="D18" s="2"/>
      <c r="E18" s="2"/>
      <c r="F18" s="2"/>
      <c r="G18" s="10"/>
    </row>
    <row r="19" spans="1:7" x14ac:dyDescent="0.2">
      <c r="A19" s="7"/>
      <c r="B19" s="9" t="s">
        <v>62</v>
      </c>
      <c r="C19" s="2">
        <v>-1800</v>
      </c>
      <c r="D19" s="2"/>
      <c r="E19" s="2"/>
      <c r="F19" s="2"/>
      <c r="G19" s="10"/>
    </row>
    <row r="20" spans="1:7" x14ac:dyDescent="0.2">
      <c r="A20" s="7"/>
      <c r="B20" s="9" t="s">
        <v>137</v>
      </c>
      <c r="C20" s="2">
        <v>-26650</v>
      </c>
      <c r="D20" s="2"/>
      <c r="E20" s="2"/>
      <c r="F20" s="2"/>
      <c r="G20" s="10"/>
    </row>
    <row r="21" spans="1:7" x14ac:dyDescent="0.2">
      <c r="A21" s="7"/>
      <c r="B21" s="5" t="s">
        <v>47</v>
      </c>
      <c r="C21" s="2"/>
      <c r="D21" s="2">
        <v>-1848.41</v>
      </c>
      <c r="E21" s="2"/>
      <c r="F21" s="2"/>
      <c r="G21" s="10">
        <f>SUM(D21:F21)</f>
        <v>-1848.41</v>
      </c>
    </row>
    <row r="22" spans="1:7" ht="13.5" thickBot="1" x14ac:dyDescent="0.25">
      <c r="A22" s="7"/>
      <c r="B22" s="5" t="s">
        <v>48</v>
      </c>
      <c r="C22" s="5"/>
      <c r="D22" s="37">
        <v>-853.66</v>
      </c>
      <c r="E22" s="27"/>
      <c r="F22" s="27"/>
      <c r="G22" s="32">
        <f>SUM(D22:F22)</f>
        <v>-853.66</v>
      </c>
    </row>
    <row r="23" spans="1:7" ht="15" x14ac:dyDescent="0.25">
      <c r="A23" s="33" t="s">
        <v>49</v>
      </c>
      <c r="B23" s="34"/>
      <c r="C23" s="31"/>
      <c r="D23" s="31">
        <f>SUM(D17:D22)</f>
        <v>-41511.070000000007</v>
      </c>
      <c r="E23" s="31">
        <f>SUM(E17:E22)</f>
        <v>0</v>
      </c>
      <c r="F23" s="31">
        <f>SUM(F17:F22)</f>
        <v>0</v>
      </c>
      <c r="G23" s="35">
        <f>SUM(D23:F23)</f>
        <v>-41511.070000000007</v>
      </c>
    </row>
    <row r="24" spans="1:7" ht="13.5" thickBot="1" x14ac:dyDescent="0.25">
      <c r="A24" s="7"/>
      <c r="B24" s="5"/>
      <c r="C24" s="2"/>
      <c r="D24" s="29"/>
      <c r="E24" s="29"/>
      <c r="F24" s="29"/>
      <c r="G24" s="36"/>
    </row>
    <row r="25" spans="1:7" ht="15.75" thickTop="1" x14ac:dyDescent="0.25">
      <c r="A25" s="33" t="s">
        <v>50</v>
      </c>
      <c r="B25" s="34"/>
      <c r="C25" s="31"/>
      <c r="D25" s="31">
        <f>D13+D23</f>
        <v>-11786.940000000006</v>
      </c>
      <c r="E25" s="31">
        <f>E13+E23</f>
        <v>0</v>
      </c>
      <c r="F25" s="31">
        <f>F13+F23</f>
        <v>0</v>
      </c>
      <c r="G25" s="35">
        <f>SUM(D25:F25)</f>
        <v>-11786.940000000006</v>
      </c>
    </row>
    <row r="26" spans="1:7" ht="13.5" thickBot="1" x14ac:dyDescent="0.25">
      <c r="A26" s="7" t="s">
        <v>52</v>
      </c>
      <c r="B26" s="5"/>
      <c r="C26" s="5"/>
      <c r="D26" s="27">
        <v>15308.19</v>
      </c>
      <c r="E26" s="27"/>
      <c r="F26" s="27"/>
      <c r="G26" s="32">
        <f>SUM(D26:F26)</f>
        <v>15308.19</v>
      </c>
    </row>
    <row r="27" spans="1:7" ht="15" x14ac:dyDescent="0.25">
      <c r="A27" s="40" t="s">
        <v>51</v>
      </c>
      <c r="B27" s="41"/>
      <c r="C27" s="42"/>
      <c r="D27" s="42">
        <f>SUM(D25:D26)</f>
        <v>3521.2499999999945</v>
      </c>
      <c r="E27" s="42">
        <f>SUM(E25:E26)</f>
        <v>0</v>
      </c>
      <c r="F27" s="42">
        <f>SUM(F25:F26)</f>
        <v>0</v>
      </c>
      <c r="G27" s="43">
        <f>SUM(D27:F27)</f>
        <v>3521.2499999999945</v>
      </c>
    </row>
    <row r="28" spans="1:7" x14ac:dyDescent="0.2">
      <c r="A28" t="s">
        <v>63</v>
      </c>
    </row>
    <row r="32" spans="1:7" x14ac:dyDescent="0.2">
      <c r="A32" t="s">
        <v>76</v>
      </c>
      <c r="B32" s="62">
        <f>G17</f>
        <v>-38809</v>
      </c>
    </row>
    <row r="33" spans="1:2" x14ac:dyDescent="0.2">
      <c r="A33" t="s">
        <v>101</v>
      </c>
      <c r="B33" s="62">
        <f>G21</f>
        <v>-1848.41</v>
      </c>
    </row>
    <row r="34" spans="1:2" x14ac:dyDescent="0.2">
      <c r="A34" t="s">
        <v>81</v>
      </c>
      <c r="B34" s="62">
        <f>G22</f>
        <v>-853.66</v>
      </c>
    </row>
  </sheetData>
  <mergeCells count="1">
    <mergeCell ref="A1:G1"/>
  </mergeCells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5"/>
  <sheetViews>
    <sheetView tabSelected="1" workbookViewId="0">
      <selection activeCell="F26" sqref="F26"/>
    </sheetView>
  </sheetViews>
  <sheetFormatPr defaultColWidth="8.85546875" defaultRowHeight="12.75" x14ac:dyDescent="0.2"/>
  <cols>
    <col min="1" max="1" width="19.85546875" bestFit="1" customWidth="1"/>
    <col min="2" max="2" width="14.140625" customWidth="1"/>
  </cols>
  <sheetData>
    <row r="3" spans="1:2" x14ac:dyDescent="0.2">
      <c r="A3" t="s">
        <v>76</v>
      </c>
      <c r="B3" s="63">
        <v>-38809</v>
      </c>
    </row>
    <row r="4" spans="1:2" x14ac:dyDescent="0.2">
      <c r="A4" t="s">
        <v>111</v>
      </c>
      <c r="B4" s="63">
        <v>-1848.41</v>
      </c>
    </row>
    <row r="5" spans="1:2" x14ac:dyDescent="0.2">
      <c r="A5" t="s">
        <v>81</v>
      </c>
      <c r="B5" s="63">
        <v>-853.66</v>
      </c>
    </row>
    <row r="10" spans="1:2" ht="15" x14ac:dyDescent="0.25">
      <c r="B10" s="31">
        <f>SUM(B2:B9)</f>
        <v>-41511.070000000007</v>
      </c>
    </row>
    <row r="18" spans="1:2" x14ac:dyDescent="0.2">
      <c r="A18" t="s">
        <v>115</v>
      </c>
      <c r="B18">
        <v>13445</v>
      </c>
    </row>
    <row r="19" spans="1:2" x14ac:dyDescent="0.2">
      <c r="A19" t="s">
        <v>114</v>
      </c>
      <c r="B19">
        <v>12129.130000000001</v>
      </c>
    </row>
    <row r="20" spans="1:2" x14ac:dyDescent="0.2">
      <c r="A20" t="s">
        <v>103</v>
      </c>
      <c r="B20">
        <v>4150</v>
      </c>
    </row>
    <row r="22" spans="1:2" x14ac:dyDescent="0.2">
      <c r="A22" t="s">
        <v>112</v>
      </c>
      <c r="B22">
        <v>4150</v>
      </c>
    </row>
    <row r="23" spans="1:2" x14ac:dyDescent="0.2">
      <c r="A23" t="s">
        <v>102</v>
      </c>
      <c r="B23">
        <v>13445</v>
      </c>
    </row>
    <row r="24" spans="1:2" x14ac:dyDescent="0.2">
      <c r="A24" t="s">
        <v>113</v>
      </c>
      <c r="B24">
        <v>12129.130000000001</v>
      </c>
    </row>
    <row r="25" spans="1:2" x14ac:dyDescent="0.2">
      <c r="B25">
        <f>SUM(B22:B24)</f>
        <v>29724.13</v>
      </c>
    </row>
  </sheetData>
  <phoneticPr fontId="8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I17" sqref="I17"/>
    </sheetView>
  </sheetViews>
  <sheetFormatPr defaultColWidth="8.85546875" defaultRowHeight="12.75" x14ac:dyDescent="0.2"/>
  <cols>
    <col min="1" max="1" width="12.85546875" bestFit="1" customWidth="1"/>
    <col min="2" max="2" width="18.28515625" style="1" customWidth="1"/>
    <col min="3" max="3" width="18.85546875" bestFit="1" customWidth="1"/>
    <col min="4" max="4" width="10.7109375" bestFit="1" customWidth="1"/>
    <col min="5" max="5" width="13.42578125" bestFit="1" customWidth="1"/>
    <col min="6" max="6" width="9.42578125" customWidth="1"/>
    <col min="7" max="7" width="10.28515625" customWidth="1"/>
    <col min="9" max="9" width="22.85546875" bestFit="1" customWidth="1"/>
    <col min="10" max="10" width="10.7109375" bestFit="1" customWidth="1"/>
    <col min="11" max="11" width="13.42578125" bestFit="1" customWidth="1"/>
  </cols>
  <sheetData>
    <row r="1" spans="1:13" ht="15.75" x14ac:dyDescent="0.25">
      <c r="A1" s="72" t="s">
        <v>97</v>
      </c>
      <c r="B1" s="73"/>
      <c r="C1" s="73"/>
      <c r="D1" s="73"/>
      <c r="E1" s="73"/>
      <c r="F1" s="73"/>
      <c r="G1" s="84"/>
      <c r="I1" s="72" t="s">
        <v>98</v>
      </c>
      <c r="J1" s="73"/>
      <c r="K1" s="73"/>
      <c r="L1" s="73"/>
      <c r="M1" s="75"/>
    </row>
    <row r="2" spans="1:13" ht="15.75" x14ac:dyDescent="0.25">
      <c r="A2" s="49"/>
      <c r="B2" s="50"/>
      <c r="C2" s="50"/>
      <c r="D2" s="85" t="s">
        <v>92</v>
      </c>
      <c r="E2" s="85"/>
      <c r="F2" s="85" t="s">
        <v>93</v>
      </c>
      <c r="G2" s="86"/>
      <c r="I2" s="49"/>
      <c r="J2" s="85" t="s">
        <v>92</v>
      </c>
      <c r="K2" s="85"/>
      <c r="L2" s="85" t="s">
        <v>93</v>
      </c>
      <c r="M2" s="86"/>
    </row>
    <row r="3" spans="1:13" x14ac:dyDescent="0.2">
      <c r="A3" s="12" t="s">
        <v>55</v>
      </c>
      <c r="B3" s="38"/>
      <c r="C3" s="13"/>
      <c r="D3" s="30"/>
      <c r="E3" s="30">
        <f>SUM(D4:D18)</f>
        <v>2410</v>
      </c>
      <c r="F3" s="2"/>
      <c r="G3" s="10"/>
      <c r="I3" s="7" t="s">
        <v>2</v>
      </c>
      <c r="J3" s="2"/>
      <c r="K3" s="2">
        <v>10000</v>
      </c>
      <c r="L3" s="2"/>
      <c r="M3" s="10"/>
    </row>
    <row r="4" spans="1:13" x14ac:dyDescent="0.2">
      <c r="A4" s="7"/>
      <c r="B4" s="8" t="s">
        <v>64</v>
      </c>
      <c r="C4" s="5"/>
      <c r="D4" s="2">
        <v>0</v>
      </c>
      <c r="E4" s="2"/>
      <c r="F4" s="2"/>
      <c r="G4" s="10"/>
      <c r="I4" s="7" t="s">
        <v>86</v>
      </c>
      <c r="J4" s="2"/>
      <c r="K4" s="2">
        <f>SUM(J5:J8)</f>
        <v>22000</v>
      </c>
      <c r="L4" s="2"/>
      <c r="M4" s="10"/>
    </row>
    <row r="5" spans="1:13" x14ac:dyDescent="0.2">
      <c r="A5" s="7"/>
      <c r="B5" s="8" t="s">
        <v>65</v>
      </c>
      <c r="C5" s="5"/>
      <c r="D5" s="2">
        <v>0</v>
      </c>
      <c r="E5" s="2"/>
      <c r="F5" s="2"/>
      <c r="G5" s="10"/>
      <c r="I5" s="51" t="s">
        <v>87</v>
      </c>
      <c r="J5" s="2">
        <v>10000</v>
      </c>
      <c r="K5" s="2"/>
      <c r="L5" s="2"/>
      <c r="M5" s="10"/>
    </row>
    <row r="6" spans="1:13" x14ac:dyDescent="0.2">
      <c r="A6" s="7"/>
      <c r="B6" s="8" t="s">
        <v>66</v>
      </c>
      <c r="C6" s="5"/>
      <c r="D6" s="2">
        <v>0</v>
      </c>
      <c r="E6" s="2"/>
      <c r="F6" s="2"/>
      <c r="G6" s="10"/>
      <c r="I6" s="51" t="s">
        <v>88</v>
      </c>
      <c r="J6" s="2">
        <v>1000</v>
      </c>
      <c r="K6" s="2"/>
      <c r="L6" s="2"/>
      <c r="M6" s="10"/>
    </row>
    <row r="7" spans="1:13" x14ac:dyDescent="0.2">
      <c r="A7" s="7"/>
      <c r="B7" s="8" t="s">
        <v>67</v>
      </c>
      <c r="C7" s="5"/>
      <c r="D7" s="2">
        <v>0</v>
      </c>
      <c r="E7" s="2"/>
      <c r="F7" s="2"/>
      <c r="G7" s="10"/>
      <c r="I7" s="51" t="s">
        <v>89</v>
      </c>
      <c r="J7" s="2">
        <v>9000</v>
      </c>
      <c r="K7" s="2"/>
      <c r="L7" s="2"/>
      <c r="M7" s="10"/>
    </row>
    <row r="8" spans="1:13" x14ac:dyDescent="0.2">
      <c r="A8" s="7"/>
      <c r="B8" s="8" t="s">
        <v>68</v>
      </c>
      <c r="C8" s="5"/>
      <c r="D8" s="2">
        <v>0</v>
      </c>
      <c r="E8" s="2"/>
      <c r="F8" s="2"/>
      <c r="G8" s="10"/>
      <c r="I8" s="51" t="s">
        <v>8</v>
      </c>
      <c r="J8" s="2">
        <v>2000</v>
      </c>
      <c r="K8" s="2"/>
      <c r="L8" s="2"/>
      <c r="M8" s="10"/>
    </row>
    <row r="9" spans="1:13" x14ac:dyDescent="0.2">
      <c r="A9" s="7"/>
      <c r="B9" s="8" t="s">
        <v>7</v>
      </c>
      <c r="C9" s="5"/>
      <c r="D9" s="2">
        <v>500</v>
      </c>
      <c r="E9" s="2"/>
      <c r="F9" s="2"/>
      <c r="G9" s="10"/>
      <c r="I9" s="7" t="s">
        <v>90</v>
      </c>
      <c r="J9" s="2"/>
      <c r="K9" s="2">
        <v>15000</v>
      </c>
      <c r="L9" s="2"/>
      <c r="M9" s="10"/>
    </row>
    <row r="10" spans="1:13" x14ac:dyDescent="0.2">
      <c r="A10" s="7"/>
      <c r="B10" s="8" t="s">
        <v>6</v>
      </c>
      <c r="C10" s="5"/>
      <c r="D10" s="2">
        <v>100</v>
      </c>
      <c r="E10" s="2"/>
      <c r="F10" s="2"/>
      <c r="G10" s="10"/>
      <c r="I10" s="52" t="s">
        <v>91</v>
      </c>
      <c r="J10" s="2"/>
      <c r="K10" s="2">
        <v>2000</v>
      </c>
      <c r="L10" s="2"/>
      <c r="M10" s="10"/>
    </row>
    <row r="11" spans="1:13" ht="13.5" thickBot="1" x14ac:dyDescent="0.25">
      <c r="A11" s="7"/>
      <c r="B11" s="8" t="s">
        <v>95</v>
      </c>
      <c r="C11" s="5"/>
      <c r="D11" s="2">
        <v>110</v>
      </c>
      <c r="E11" s="2"/>
      <c r="F11" s="2"/>
      <c r="G11" s="10"/>
      <c r="I11" s="53"/>
      <c r="J11" s="27"/>
      <c r="K11" s="27"/>
      <c r="L11" s="27"/>
      <c r="M11" s="32"/>
    </row>
    <row r="12" spans="1:13" ht="15.75" x14ac:dyDescent="0.25">
      <c r="A12" s="7"/>
      <c r="B12" s="8" t="s">
        <v>69</v>
      </c>
      <c r="C12" s="5"/>
      <c r="D12" s="2">
        <v>300</v>
      </c>
      <c r="E12" s="2"/>
      <c r="F12" s="2"/>
      <c r="G12" s="10"/>
      <c r="I12" s="54" t="s">
        <v>38</v>
      </c>
      <c r="J12" s="55"/>
      <c r="K12" s="55">
        <f>SUM(K3:K10)</f>
        <v>49000</v>
      </c>
      <c r="L12" s="55"/>
      <c r="M12" s="56"/>
    </row>
    <row r="13" spans="1:13" x14ac:dyDescent="0.2">
      <c r="A13" s="7"/>
      <c r="B13" s="8" t="s">
        <v>70</v>
      </c>
      <c r="C13" s="5" t="s">
        <v>94</v>
      </c>
      <c r="D13" s="2">
        <v>0</v>
      </c>
      <c r="E13" s="2"/>
      <c r="F13" s="2"/>
      <c r="G13" s="10"/>
    </row>
    <row r="14" spans="1:13" x14ac:dyDescent="0.2">
      <c r="A14" s="7"/>
      <c r="B14" s="8" t="s">
        <v>71</v>
      </c>
      <c r="C14" s="5"/>
      <c r="D14" s="2">
        <v>0</v>
      </c>
      <c r="E14" s="2"/>
      <c r="F14" s="2"/>
      <c r="G14" s="10"/>
    </row>
    <row r="15" spans="1:13" x14ac:dyDescent="0.2">
      <c r="A15" s="7"/>
      <c r="B15" s="8" t="s">
        <v>72</v>
      </c>
      <c r="C15" s="5"/>
      <c r="D15" s="2">
        <v>0</v>
      </c>
      <c r="E15" s="2"/>
      <c r="F15" s="2"/>
      <c r="G15" s="10"/>
    </row>
    <row r="16" spans="1:13" x14ac:dyDescent="0.2">
      <c r="A16" s="7"/>
      <c r="B16" s="8" t="s">
        <v>73</v>
      </c>
      <c r="C16" s="5"/>
      <c r="D16" s="2">
        <v>1000</v>
      </c>
      <c r="E16" s="2"/>
      <c r="F16" s="2"/>
      <c r="G16" s="10"/>
    </row>
    <row r="17" spans="1:7" x14ac:dyDescent="0.2">
      <c r="A17" s="7"/>
      <c r="B17" s="8" t="s">
        <v>74</v>
      </c>
      <c r="C17" s="5"/>
      <c r="D17" s="2">
        <v>200</v>
      </c>
      <c r="E17" s="2"/>
      <c r="F17" s="2"/>
      <c r="G17" s="10"/>
    </row>
    <row r="18" spans="1:7" x14ac:dyDescent="0.2">
      <c r="A18" s="7"/>
      <c r="B18" s="8" t="s">
        <v>75</v>
      </c>
      <c r="C18" s="5"/>
      <c r="D18" s="2">
        <v>200</v>
      </c>
      <c r="E18" s="2"/>
      <c r="F18" s="2"/>
      <c r="G18" s="10"/>
    </row>
    <row r="19" spans="1:7" x14ac:dyDescent="0.2">
      <c r="A19" s="12" t="s">
        <v>76</v>
      </c>
      <c r="B19" s="38"/>
      <c r="C19" s="13"/>
      <c r="D19" s="30"/>
      <c r="E19" s="30">
        <f>SUM(D20:D22)</f>
        <v>43500</v>
      </c>
      <c r="F19" s="2"/>
      <c r="G19" s="10"/>
    </row>
    <row r="20" spans="1:7" x14ac:dyDescent="0.2">
      <c r="A20" s="7"/>
      <c r="B20" s="8" t="s">
        <v>83</v>
      </c>
      <c r="C20" s="5" t="s">
        <v>99</v>
      </c>
      <c r="D20" s="2">
        <v>6000</v>
      </c>
      <c r="E20" s="2"/>
      <c r="F20" s="2"/>
      <c r="G20" s="10"/>
    </row>
    <row r="21" spans="1:7" ht="25.5" x14ac:dyDescent="0.2">
      <c r="A21" s="7"/>
      <c r="B21" s="8" t="s">
        <v>77</v>
      </c>
      <c r="C21" s="5" t="s">
        <v>78</v>
      </c>
      <c r="D21" s="2">
        <v>2500</v>
      </c>
      <c r="E21" s="2"/>
      <c r="F21" s="2"/>
      <c r="G21" s="10"/>
    </row>
    <row r="22" spans="1:7" x14ac:dyDescent="0.2">
      <c r="A22" s="7"/>
      <c r="B22" s="8" t="s">
        <v>84</v>
      </c>
      <c r="C22" s="5"/>
      <c r="D22" s="2">
        <f>SUM(C23:C24)</f>
        <v>35000</v>
      </c>
      <c r="E22" s="2"/>
      <c r="F22" s="2"/>
      <c r="G22" s="10"/>
    </row>
    <row r="23" spans="1:7" x14ac:dyDescent="0.2">
      <c r="A23" s="7"/>
      <c r="B23" s="9" t="s">
        <v>79</v>
      </c>
      <c r="C23" s="5">
        <v>30000</v>
      </c>
      <c r="D23" s="2"/>
      <c r="E23" s="2"/>
      <c r="F23" s="2"/>
      <c r="G23" s="10"/>
    </row>
    <row r="24" spans="1:7" x14ac:dyDescent="0.2">
      <c r="A24" s="7"/>
      <c r="B24" s="9" t="s">
        <v>80</v>
      </c>
      <c r="C24" s="5">
        <v>5000</v>
      </c>
      <c r="D24" s="2"/>
      <c r="E24" s="2"/>
      <c r="F24" s="2"/>
      <c r="G24" s="10"/>
    </row>
    <row r="25" spans="1:7" x14ac:dyDescent="0.2">
      <c r="A25" s="7"/>
      <c r="B25" s="8"/>
      <c r="C25" s="5"/>
      <c r="D25" s="2"/>
      <c r="E25" s="2"/>
      <c r="F25" s="2"/>
      <c r="G25" s="10"/>
    </row>
    <row r="26" spans="1:7" ht="26.25" thickBot="1" x14ac:dyDescent="0.25">
      <c r="A26" s="48" t="s">
        <v>81</v>
      </c>
      <c r="B26" s="57" t="s">
        <v>82</v>
      </c>
      <c r="C26" s="47"/>
      <c r="D26" s="28"/>
      <c r="E26" s="28">
        <f>SUM(E3:E25)*0.2</f>
        <v>9182</v>
      </c>
      <c r="F26" s="27" t="s">
        <v>85</v>
      </c>
      <c r="G26" s="32"/>
    </row>
    <row r="27" spans="1:7" ht="15.75" x14ac:dyDescent="0.25">
      <c r="A27" s="44" t="s">
        <v>38</v>
      </c>
      <c r="B27" s="45"/>
      <c r="C27" s="46"/>
      <c r="D27" s="55"/>
      <c r="E27" s="55">
        <f>SUM(E4:E26)</f>
        <v>52682</v>
      </c>
      <c r="F27" s="37"/>
      <c r="G27" s="18"/>
    </row>
  </sheetData>
  <mergeCells count="6">
    <mergeCell ref="L2:M2"/>
    <mergeCell ref="I1:M1"/>
    <mergeCell ref="A1:G1"/>
    <mergeCell ref="D2:E2"/>
    <mergeCell ref="F2:G2"/>
    <mergeCell ref="J2:K2"/>
  </mergeCells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Cash Flow</vt:lpstr>
      <vt:lpstr>Balance Sheet</vt:lpstr>
      <vt:lpstr>consolidated</vt:lpstr>
      <vt:lpstr>Operating Statement</vt:lpstr>
      <vt:lpstr>charts</vt:lpstr>
      <vt:lpstr>2013 Budget</vt:lpstr>
    </vt:vector>
  </TitlesOfParts>
  <Company>mehsinc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mehsinc</dc:creator>
  <cp:lastModifiedBy>CDT User</cp:lastModifiedBy>
  <cp:lastPrinted>2011-03-05T08:36:09Z</cp:lastPrinted>
  <dcterms:created xsi:type="dcterms:W3CDTF">2010-02-05T06:03:38Z</dcterms:created>
  <dcterms:modified xsi:type="dcterms:W3CDTF">2013-07-13T12:56:32Z</dcterms:modified>
</cp:coreProperties>
</file>